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5" windowWidth="14445" windowHeight="8970" activeTab="0"/>
  </bookViews>
  <sheets>
    <sheet name="Tabelle1" sheetId="1" r:id="rId1"/>
    <sheet name="Tabelle2" sheetId="2" r:id="rId2"/>
    <sheet name="Tabelle3" sheetId="3" r:id="rId3"/>
  </sheets>
  <definedNames>
    <definedName name="a_1">'Tabelle1'!$D$16</definedName>
    <definedName name="as_1">'Tabelle1'!$C$17</definedName>
    <definedName name="b_1">'Tabelle1'!$D$15</definedName>
    <definedName name="dis_1">'Tabelle1'!$D$22</definedName>
    <definedName name="_xlnm.Print_Area" localSheetId="0">'Tabelle1'!$C$3:$P$37</definedName>
    <definedName name="e_1">'Tabelle1'!$D$21</definedName>
    <definedName name="f_1">'Tabelle1'!$D$20</definedName>
    <definedName name="fis_1">'Tabelle1'!$D$19</definedName>
    <definedName name="g_1">'Tabelle1'!$D$18</definedName>
    <definedName name="gis_1">'Tabelle1'!$D$17</definedName>
    <definedName name="gSexte">'Tabelle1'!$G$24</definedName>
    <definedName name="gTerz">'Tabelle1'!$E$28</definedName>
    <definedName name="Quarte">'Tabelle1'!$F$28</definedName>
    <definedName name="Quinte">'Tabelle1'!$G$28</definedName>
    <definedName name="Qurte">'Tabelle1'!$F$28</definedName>
  </definedNames>
  <calcPr fullCalcOnLoad="1"/>
</workbook>
</file>

<file path=xl/sharedStrings.xml><?xml version="1.0" encoding="utf-8"?>
<sst xmlns="http://schemas.openxmlformats.org/spreadsheetml/2006/main" count="81" uniqueCount="43">
  <si>
    <t>F [Hz]</t>
  </si>
  <si>
    <t>Ton</t>
  </si>
  <si>
    <t>Schitt 1</t>
  </si>
  <si>
    <t>grosse Terz</t>
  </si>
  <si>
    <t>Quarte</t>
  </si>
  <si>
    <t>Quinte</t>
  </si>
  <si>
    <t>3+</t>
  </si>
  <si>
    <t>Kammerton a 1</t>
  </si>
  <si>
    <t>ais (b) 1</t>
  </si>
  <si>
    <t>h (b minor) 1</t>
  </si>
  <si>
    <t>c 1</t>
  </si>
  <si>
    <t>cis (des) 1</t>
  </si>
  <si>
    <t>d 1</t>
  </si>
  <si>
    <t>dis (es) 1</t>
  </si>
  <si>
    <t>e 1</t>
  </si>
  <si>
    <t>f 1</t>
  </si>
  <si>
    <t>fis (ges) 1</t>
  </si>
  <si>
    <t>g 1</t>
  </si>
  <si>
    <t>gis (as) 1</t>
  </si>
  <si>
    <t>h (b minor) 0</t>
  </si>
  <si>
    <t>ais (b) 0</t>
  </si>
  <si>
    <t>a 0</t>
  </si>
  <si>
    <t>cis (des) 2</t>
  </si>
  <si>
    <t>d 2</t>
  </si>
  <si>
    <t>dis (es) 2</t>
  </si>
  <si>
    <t>e 2</t>
  </si>
  <si>
    <t>f 2</t>
  </si>
  <si>
    <t>fis (ges) 2</t>
  </si>
  <si>
    <t>g 2</t>
  </si>
  <si>
    <t>gis (as) 2</t>
  </si>
  <si>
    <t>a 2</t>
  </si>
  <si>
    <t>Faktoren</t>
  </si>
  <si>
    <t>grosse Sexte</t>
  </si>
  <si>
    <t>Oktave höher</t>
  </si>
  <si>
    <t>Kontrolle</t>
  </si>
  <si>
    <t>6+</t>
  </si>
  <si>
    <t>Intervall</t>
  </si>
  <si>
    <t>*)</t>
  </si>
  <si>
    <t>schwarze Zahl = kleiner als rein</t>
  </si>
  <si>
    <r>
      <t>rote</t>
    </r>
    <r>
      <rPr>
        <sz val="10"/>
        <rFont val="Arial"/>
        <family val="0"/>
      </rPr>
      <t xml:space="preserve"> Zahl = größer als rein</t>
    </r>
  </si>
  <si>
    <t>Frequenzen [ Hz ] und Schwebungen [ 1/sec ] für die wohltemperierete Stimmung</t>
  </si>
  <si>
    <t>( z.B. Schwebungen x 10 nehmen und 10 sec auszählen )</t>
  </si>
  <si>
    <t>Schwebungen / sec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</si>
</sst>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.0000;[Red]0.0000"/>
    <numFmt numFmtId="166" formatCode="0.000000;[Red]0.000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6" xfId="0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15</xdr:row>
      <xdr:rowOff>95250</xdr:rowOff>
    </xdr:from>
    <xdr:to>
      <xdr:col>4</xdr:col>
      <xdr:colOff>361950</xdr:colOff>
      <xdr:row>19</xdr:row>
      <xdr:rowOff>114300</xdr:rowOff>
    </xdr:to>
    <xdr:sp>
      <xdr:nvSpPr>
        <xdr:cNvPr id="1" name="Line 4"/>
        <xdr:cNvSpPr>
          <a:spLocks/>
        </xdr:cNvSpPr>
      </xdr:nvSpPr>
      <xdr:spPr>
        <a:xfrm flipH="1">
          <a:off x="3448050" y="25241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10</xdr:row>
      <xdr:rowOff>85725</xdr:rowOff>
    </xdr:from>
    <xdr:to>
      <xdr:col>5</xdr:col>
      <xdr:colOff>361950</xdr:colOff>
      <xdr:row>15</xdr:row>
      <xdr:rowOff>85725</xdr:rowOff>
    </xdr:to>
    <xdr:sp>
      <xdr:nvSpPr>
        <xdr:cNvPr id="2" name="Line 5"/>
        <xdr:cNvSpPr>
          <a:spLocks/>
        </xdr:cNvSpPr>
      </xdr:nvSpPr>
      <xdr:spPr>
        <a:xfrm flipH="1" flipV="1">
          <a:off x="4095750" y="17049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10</xdr:row>
      <xdr:rowOff>85725</xdr:rowOff>
    </xdr:from>
    <xdr:to>
      <xdr:col>6</xdr:col>
      <xdr:colOff>352425</xdr:colOff>
      <xdr:row>17</xdr:row>
      <xdr:rowOff>85725</xdr:rowOff>
    </xdr:to>
    <xdr:sp>
      <xdr:nvSpPr>
        <xdr:cNvPr id="3" name="Line 6"/>
        <xdr:cNvSpPr>
          <a:spLocks/>
        </xdr:cNvSpPr>
      </xdr:nvSpPr>
      <xdr:spPr>
        <a:xfrm flipH="1">
          <a:off x="4848225" y="17049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12</xdr:row>
      <xdr:rowOff>76200</xdr:rowOff>
    </xdr:from>
    <xdr:to>
      <xdr:col>7</xdr:col>
      <xdr:colOff>190500</xdr:colOff>
      <xdr:row>17</xdr:row>
      <xdr:rowOff>85725</xdr:rowOff>
    </xdr:to>
    <xdr:sp>
      <xdr:nvSpPr>
        <xdr:cNvPr id="4" name="Line 7"/>
        <xdr:cNvSpPr>
          <a:spLocks/>
        </xdr:cNvSpPr>
      </xdr:nvSpPr>
      <xdr:spPr>
        <a:xfrm flipH="1" flipV="1">
          <a:off x="5448300" y="20193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14</xdr:row>
      <xdr:rowOff>95250</xdr:rowOff>
    </xdr:from>
    <xdr:to>
      <xdr:col>8</xdr:col>
      <xdr:colOff>152400</xdr:colOff>
      <xdr:row>19</xdr:row>
      <xdr:rowOff>104775</xdr:rowOff>
    </xdr:to>
    <xdr:sp>
      <xdr:nvSpPr>
        <xdr:cNvPr id="5" name="Line 8"/>
        <xdr:cNvSpPr>
          <a:spLocks/>
        </xdr:cNvSpPr>
      </xdr:nvSpPr>
      <xdr:spPr>
        <a:xfrm flipH="1" flipV="1">
          <a:off x="5829300" y="2362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15</xdr:row>
      <xdr:rowOff>95250</xdr:rowOff>
    </xdr:from>
    <xdr:to>
      <xdr:col>5</xdr:col>
      <xdr:colOff>352425</xdr:colOff>
      <xdr:row>15</xdr:row>
      <xdr:rowOff>95250</xdr:rowOff>
    </xdr:to>
    <xdr:sp>
      <xdr:nvSpPr>
        <xdr:cNvPr id="6" name="Line 9"/>
        <xdr:cNvSpPr>
          <a:spLocks/>
        </xdr:cNvSpPr>
      </xdr:nvSpPr>
      <xdr:spPr>
        <a:xfrm>
          <a:off x="3448050" y="2524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10</xdr:row>
      <xdr:rowOff>85725</xdr:rowOff>
    </xdr:from>
    <xdr:to>
      <xdr:col>6</xdr:col>
      <xdr:colOff>352425</xdr:colOff>
      <xdr:row>10</xdr:row>
      <xdr:rowOff>85725</xdr:rowOff>
    </xdr:to>
    <xdr:sp>
      <xdr:nvSpPr>
        <xdr:cNvPr id="7" name="Line 10"/>
        <xdr:cNvSpPr>
          <a:spLocks/>
        </xdr:cNvSpPr>
      </xdr:nvSpPr>
      <xdr:spPr>
        <a:xfrm>
          <a:off x="4095750" y="170497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17</xdr:row>
      <xdr:rowOff>95250</xdr:rowOff>
    </xdr:from>
    <xdr:to>
      <xdr:col>7</xdr:col>
      <xdr:colOff>180975</xdr:colOff>
      <xdr:row>17</xdr:row>
      <xdr:rowOff>95250</xdr:rowOff>
    </xdr:to>
    <xdr:sp>
      <xdr:nvSpPr>
        <xdr:cNvPr id="8" name="Line 11"/>
        <xdr:cNvSpPr>
          <a:spLocks/>
        </xdr:cNvSpPr>
      </xdr:nvSpPr>
      <xdr:spPr>
        <a:xfrm>
          <a:off x="4848225" y="2847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19</xdr:row>
      <xdr:rowOff>104775</xdr:rowOff>
    </xdr:from>
    <xdr:to>
      <xdr:col>8</xdr:col>
      <xdr:colOff>161925</xdr:colOff>
      <xdr:row>19</xdr:row>
      <xdr:rowOff>104775</xdr:rowOff>
    </xdr:to>
    <xdr:sp>
      <xdr:nvSpPr>
        <xdr:cNvPr id="9" name="Line 13"/>
        <xdr:cNvSpPr>
          <a:spLocks/>
        </xdr:cNvSpPr>
      </xdr:nvSpPr>
      <xdr:spPr>
        <a:xfrm>
          <a:off x="3448050" y="318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14</xdr:row>
      <xdr:rowOff>95250</xdr:rowOff>
    </xdr:from>
    <xdr:to>
      <xdr:col>9</xdr:col>
      <xdr:colOff>142875</xdr:colOff>
      <xdr:row>21</xdr:row>
      <xdr:rowOff>85725</xdr:rowOff>
    </xdr:to>
    <xdr:sp>
      <xdr:nvSpPr>
        <xdr:cNvPr id="10" name="Line 14"/>
        <xdr:cNvSpPr>
          <a:spLocks/>
        </xdr:cNvSpPr>
      </xdr:nvSpPr>
      <xdr:spPr>
        <a:xfrm flipH="1">
          <a:off x="6219825" y="23622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14</xdr:row>
      <xdr:rowOff>95250</xdr:rowOff>
    </xdr:from>
    <xdr:to>
      <xdr:col>9</xdr:col>
      <xdr:colOff>152400</xdr:colOff>
      <xdr:row>14</xdr:row>
      <xdr:rowOff>95250</xdr:rowOff>
    </xdr:to>
    <xdr:sp>
      <xdr:nvSpPr>
        <xdr:cNvPr id="11" name="Line 15"/>
        <xdr:cNvSpPr>
          <a:spLocks/>
        </xdr:cNvSpPr>
      </xdr:nvSpPr>
      <xdr:spPr>
        <a:xfrm>
          <a:off x="5829300" y="2362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95250</xdr:rowOff>
    </xdr:from>
    <xdr:to>
      <xdr:col>10</xdr:col>
      <xdr:colOff>133350</xdr:colOff>
      <xdr:row>21</xdr:row>
      <xdr:rowOff>85725</xdr:rowOff>
    </xdr:to>
    <xdr:sp>
      <xdr:nvSpPr>
        <xdr:cNvPr id="12" name="Line 16"/>
        <xdr:cNvSpPr>
          <a:spLocks/>
        </xdr:cNvSpPr>
      </xdr:nvSpPr>
      <xdr:spPr>
        <a:xfrm flipH="1" flipV="1">
          <a:off x="6600825" y="26860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10</xdr:col>
      <xdr:colOff>133350</xdr:colOff>
      <xdr:row>21</xdr:row>
      <xdr:rowOff>85725</xdr:rowOff>
    </xdr:to>
    <xdr:sp>
      <xdr:nvSpPr>
        <xdr:cNvPr id="13" name="Line 17"/>
        <xdr:cNvSpPr>
          <a:spLocks/>
        </xdr:cNvSpPr>
      </xdr:nvSpPr>
      <xdr:spPr>
        <a:xfrm>
          <a:off x="6219825" y="3505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95250</xdr:rowOff>
    </xdr:from>
    <xdr:to>
      <xdr:col>11</xdr:col>
      <xdr:colOff>200025</xdr:colOff>
      <xdr:row>16</xdr:row>
      <xdr:rowOff>95250</xdr:rowOff>
    </xdr:to>
    <xdr:sp>
      <xdr:nvSpPr>
        <xdr:cNvPr id="14" name="Line 18"/>
        <xdr:cNvSpPr>
          <a:spLocks/>
        </xdr:cNvSpPr>
      </xdr:nvSpPr>
      <xdr:spPr>
        <a:xfrm>
          <a:off x="6600825" y="2686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95250</xdr:rowOff>
    </xdr:from>
    <xdr:to>
      <xdr:col>11</xdr:col>
      <xdr:colOff>209550</xdr:colOff>
      <xdr:row>16</xdr:row>
      <xdr:rowOff>95250</xdr:rowOff>
    </xdr:to>
    <xdr:sp>
      <xdr:nvSpPr>
        <xdr:cNvPr id="15" name="Line 19"/>
        <xdr:cNvSpPr>
          <a:spLocks/>
        </xdr:cNvSpPr>
      </xdr:nvSpPr>
      <xdr:spPr>
        <a:xfrm flipH="1" flipV="1">
          <a:off x="7058025" y="18764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11</xdr:row>
      <xdr:rowOff>95250</xdr:rowOff>
    </xdr:from>
    <xdr:to>
      <xdr:col>12</xdr:col>
      <xdr:colOff>161925</xdr:colOff>
      <xdr:row>18</xdr:row>
      <xdr:rowOff>95250</xdr:rowOff>
    </xdr:to>
    <xdr:sp>
      <xdr:nvSpPr>
        <xdr:cNvPr id="16" name="Line 20"/>
        <xdr:cNvSpPr>
          <a:spLocks/>
        </xdr:cNvSpPr>
      </xdr:nvSpPr>
      <xdr:spPr>
        <a:xfrm flipH="1">
          <a:off x="7400925" y="18764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11</xdr:row>
      <xdr:rowOff>95250</xdr:rowOff>
    </xdr:from>
    <xdr:to>
      <xdr:col>12</xdr:col>
      <xdr:colOff>161925</xdr:colOff>
      <xdr:row>11</xdr:row>
      <xdr:rowOff>95250</xdr:rowOff>
    </xdr:to>
    <xdr:sp>
      <xdr:nvSpPr>
        <xdr:cNvPr id="17" name="Line 21"/>
        <xdr:cNvSpPr>
          <a:spLocks/>
        </xdr:cNvSpPr>
      </xdr:nvSpPr>
      <xdr:spPr>
        <a:xfrm>
          <a:off x="7058025" y="1876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13</xdr:row>
      <xdr:rowOff>85725</xdr:rowOff>
    </xdr:from>
    <xdr:to>
      <xdr:col>13</xdr:col>
      <xdr:colOff>123825</xdr:colOff>
      <xdr:row>18</xdr:row>
      <xdr:rowOff>85725</xdr:rowOff>
    </xdr:to>
    <xdr:sp>
      <xdr:nvSpPr>
        <xdr:cNvPr id="18" name="Line 23"/>
        <xdr:cNvSpPr>
          <a:spLocks/>
        </xdr:cNvSpPr>
      </xdr:nvSpPr>
      <xdr:spPr>
        <a:xfrm flipH="1" flipV="1">
          <a:off x="7753350" y="21907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18</xdr:row>
      <xdr:rowOff>95250</xdr:rowOff>
    </xdr:from>
    <xdr:to>
      <xdr:col>13</xdr:col>
      <xdr:colOff>114300</xdr:colOff>
      <xdr:row>18</xdr:row>
      <xdr:rowOff>95250</xdr:rowOff>
    </xdr:to>
    <xdr:sp>
      <xdr:nvSpPr>
        <xdr:cNvPr id="19" name="Line 24"/>
        <xdr:cNvSpPr>
          <a:spLocks/>
        </xdr:cNvSpPr>
      </xdr:nvSpPr>
      <xdr:spPr>
        <a:xfrm>
          <a:off x="7400925" y="3009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13</xdr:row>
      <xdr:rowOff>85725</xdr:rowOff>
    </xdr:from>
    <xdr:to>
      <xdr:col>14</xdr:col>
      <xdr:colOff>57150</xdr:colOff>
      <xdr:row>13</xdr:row>
      <xdr:rowOff>85725</xdr:rowOff>
    </xdr:to>
    <xdr:sp>
      <xdr:nvSpPr>
        <xdr:cNvPr id="20" name="Line 25"/>
        <xdr:cNvSpPr>
          <a:spLocks/>
        </xdr:cNvSpPr>
      </xdr:nvSpPr>
      <xdr:spPr>
        <a:xfrm>
          <a:off x="7753350" y="2190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13</xdr:row>
      <xdr:rowOff>85725</xdr:rowOff>
    </xdr:from>
    <xdr:to>
      <xdr:col>14</xdr:col>
      <xdr:colOff>57150</xdr:colOff>
      <xdr:row>20</xdr:row>
      <xdr:rowOff>76200</xdr:rowOff>
    </xdr:to>
    <xdr:sp>
      <xdr:nvSpPr>
        <xdr:cNvPr id="21" name="Line 26"/>
        <xdr:cNvSpPr>
          <a:spLocks/>
        </xdr:cNvSpPr>
      </xdr:nvSpPr>
      <xdr:spPr>
        <a:xfrm flipH="1">
          <a:off x="8048625" y="219075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10</xdr:row>
      <xdr:rowOff>95250</xdr:rowOff>
    </xdr:from>
    <xdr:to>
      <xdr:col>5</xdr:col>
      <xdr:colOff>552450</xdr:colOff>
      <xdr:row>19</xdr:row>
      <xdr:rowOff>104775</xdr:rowOff>
    </xdr:to>
    <xdr:sp>
      <xdr:nvSpPr>
        <xdr:cNvPr id="22" name="Line 30"/>
        <xdr:cNvSpPr>
          <a:spLocks/>
        </xdr:cNvSpPr>
      </xdr:nvSpPr>
      <xdr:spPr>
        <a:xfrm>
          <a:off x="4286250" y="1714500"/>
          <a:ext cx="0" cy="1466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12</xdr:row>
      <xdr:rowOff>95250</xdr:rowOff>
    </xdr:from>
    <xdr:to>
      <xdr:col>9</xdr:col>
      <xdr:colOff>276225</xdr:colOff>
      <xdr:row>21</xdr:row>
      <xdr:rowOff>85725</xdr:rowOff>
    </xdr:to>
    <xdr:sp>
      <xdr:nvSpPr>
        <xdr:cNvPr id="23" name="Line 31"/>
        <xdr:cNvSpPr>
          <a:spLocks/>
        </xdr:cNvSpPr>
      </xdr:nvSpPr>
      <xdr:spPr>
        <a:xfrm>
          <a:off x="6353175" y="2038350"/>
          <a:ext cx="0" cy="1466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12</xdr:row>
      <xdr:rowOff>76200</xdr:rowOff>
    </xdr:from>
    <xdr:to>
      <xdr:col>7</xdr:col>
      <xdr:colOff>285750</xdr:colOff>
      <xdr:row>19</xdr:row>
      <xdr:rowOff>104775</xdr:rowOff>
    </xdr:to>
    <xdr:sp>
      <xdr:nvSpPr>
        <xdr:cNvPr id="24" name="Line 32"/>
        <xdr:cNvSpPr>
          <a:spLocks/>
        </xdr:cNvSpPr>
      </xdr:nvSpPr>
      <xdr:spPr>
        <a:xfrm>
          <a:off x="5543550" y="2019300"/>
          <a:ext cx="0" cy="1162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10</xdr:row>
      <xdr:rowOff>95250</xdr:rowOff>
    </xdr:from>
    <xdr:to>
      <xdr:col>8</xdr:col>
      <xdr:colOff>266700</xdr:colOff>
      <xdr:row>14</xdr:row>
      <xdr:rowOff>85725</xdr:rowOff>
    </xdr:to>
    <xdr:sp>
      <xdr:nvSpPr>
        <xdr:cNvPr id="25" name="Line 33"/>
        <xdr:cNvSpPr>
          <a:spLocks/>
        </xdr:cNvSpPr>
      </xdr:nvSpPr>
      <xdr:spPr>
        <a:xfrm>
          <a:off x="5943600" y="1714500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85725</xdr:rowOff>
    </xdr:from>
    <xdr:to>
      <xdr:col>10</xdr:col>
      <xdr:colOff>304800</xdr:colOff>
      <xdr:row>16</xdr:row>
      <xdr:rowOff>76200</xdr:rowOff>
    </xdr:to>
    <xdr:sp>
      <xdr:nvSpPr>
        <xdr:cNvPr id="26" name="Line 34"/>
        <xdr:cNvSpPr>
          <a:spLocks/>
        </xdr:cNvSpPr>
      </xdr:nvSpPr>
      <xdr:spPr>
        <a:xfrm>
          <a:off x="6772275" y="202882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14</xdr:row>
      <xdr:rowOff>104775</xdr:rowOff>
    </xdr:from>
    <xdr:to>
      <xdr:col>12</xdr:col>
      <xdr:colOff>266700</xdr:colOff>
      <xdr:row>18</xdr:row>
      <xdr:rowOff>95250</xdr:rowOff>
    </xdr:to>
    <xdr:sp>
      <xdr:nvSpPr>
        <xdr:cNvPr id="27" name="Line 35"/>
        <xdr:cNvSpPr>
          <a:spLocks/>
        </xdr:cNvSpPr>
      </xdr:nvSpPr>
      <xdr:spPr>
        <a:xfrm>
          <a:off x="7505700" y="237172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13</xdr:row>
      <xdr:rowOff>85725</xdr:rowOff>
    </xdr:from>
    <xdr:to>
      <xdr:col>13</xdr:col>
      <xdr:colOff>219075</xdr:colOff>
      <xdr:row>17</xdr:row>
      <xdr:rowOff>76200</xdr:rowOff>
    </xdr:to>
    <xdr:sp>
      <xdr:nvSpPr>
        <xdr:cNvPr id="28" name="Line 36"/>
        <xdr:cNvSpPr>
          <a:spLocks/>
        </xdr:cNvSpPr>
      </xdr:nvSpPr>
      <xdr:spPr>
        <a:xfrm>
          <a:off x="7848600" y="2190750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11</xdr:row>
      <xdr:rowOff>95250</xdr:rowOff>
    </xdr:from>
    <xdr:to>
      <xdr:col>14</xdr:col>
      <xdr:colOff>190500</xdr:colOff>
      <xdr:row>20</xdr:row>
      <xdr:rowOff>85725</xdr:rowOff>
    </xdr:to>
    <xdr:sp>
      <xdr:nvSpPr>
        <xdr:cNvPr id="29" name="Line 37"/>
        <xdr:cNvSpPr>
          <a:spLocks/>
        </xdr:cNvSpPr>
      </xdr:nvSpPr>
      <xdr:spPr>
        <a:xfrm>
          <a:off x="8181975" y="1876425"/>
          <a:ext cx="0" cy="1466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15</xdr:row>
      <xdr:rowOff>85725</xdr:rowOff>
    </xdr:from>
    <xdr:to>
      <xdr:col>15</xdr:col>
      <xdr:colOff>152400</xdr:colOff>
      <xdr:row>20</xdr:row>
      <xdr:rowOff>85725</xdr:rowOff>
    </xdr:to>
    <xdr:sp>
      <xdr:nvSpPr>
        <xdr:cNvPr id="30" name="Line 39"/>
        <xdr:cNvSpPr>
          <a:spLocks/>
        </xdr:cNvSpPr>
      </xdr:nvSpPr>
      <xdr:spPr>
        <a:xfrm>
          <a:off x="8496300" y="2514600"/>
          <a:ext cx="0" cy="828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B3">
      <selection activeCell="Q40" sqref="Q40"/>
    </sheetView>
  </sheetViews>
  <sheetFormatPr defaultColWidth="11.421875" defaultRowHeight="12.75"/>
  <cols>
    <col min="2" max="2" width="14.00390625" style="0" customWidth="1"/>
    <col min="3" max="3" width="13.28125" style="0" customWidth="1"/>
    <col min="4" max="4" width="7.57421875" style="0" customWidth="1"/>
    <col min="5" max="5" width="9.7109375" style="0" customWidth="1"/>
    <col min="7" max="7" width="11.421875" style="0" customWidth="1"/>
    <col min="8" max="8" width="6.28125" style="0" customWidth="1"/>
    <col min="9" max="9" width="6.00390625" style="0" customWidth="1"/>
    <col min="10" max="10" width="5.8515625" style="0" customWidth="1"/>
    <col min="11" max="11" width="5.7109375" style="0" customWidth="1"/>
    <col min="12" max="13" width="5.8515625" style="0" customWidth="1"/>
    <col min="14" max="14" width="5.421875" style="0" customWidth="1"/>
    <col min="15" max="15" width="5.28125" style="0" customWidth="1"/>
    <col min="16" max="16" width="9.00390625" style="0" customWidth="1"/>
  </cols>
  <sheetData>
    <row r="1" spans="6:15" ht="12.75">
      <c r="F1" s="1"/>
      <c r="G1" s="1"/>
      <c r="H1" s="1"/>
      <c r="I1" s="1"/>
      <c r="J1" s="1"/>
      <c r="K1" s="1"/>
      <c r="L1" s="1"/>
      <c r="M1" s="1"/>
      <c r="N1" s="1"/>
      <c r="O1" s="1"/>
    </row>
    <row r="3" spans="2:26" ht="12.75">
      <c r="B3" s="3"/>
      <c r="C3" s="3" t="s">
        <v>1</v>
      </c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3" t="s">
        <v>1</v>
      </c>
      <c r="Q3" s="3"/>
      <c r="S3" s="1"/>
      <c r="T3" s="1"/>
      <c r="U3" s="1"/>
      <c r="V3" s="1"/>
      <c r="W3" s="1"/>
      <c r="X3" s="1"/>
      <c r="Y3" s="1"/>
      <c r="Z3" s="3"/>
    </row>
    <row r="4" spans="3:17" ht="12.75">
      <c r="C4" s="6" t="s">
        <v>30</v>
      </c>
      <c r="D4" s="4">
        <f>D5*POWER(2,1/12)</f>
        <v>880.0000000000003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 t="s">
        <v>30</v>
      </c>
      <c r="Q4" s="4"/>
    </row>
    <row r="5" spans="1:17" ht="12.75">
      <c r="A5" s="6"/>
      <c r="C5" s="6" t="s">
        <v>29</v>
      </c>
      <c r="D5" s="4">
        <f>D6*POWER(2,1/12)</f>
        <v>830.6093951598906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29</v>
      </c>
      <c r="Q5" s="4"/>
    </row>
    <row r="6" spans="1:17" ht="12.75">
      <c r="A6" s="6"/>
      <c r="C6" s="6" t="s">
        <v>28</v>
      </c>
      <c r="D6" s="4">
        <f>D7*POWER(2,1/12)</f>
        <v>783.9908719634989</v>
      </c>
      <c r="E6" s="49" t="s">
        <v>40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6" t="s">
        <v>28</v>
      </c>
      <c r="Q6" s="4"/>
    </row>
    <row r="7" spans="1:17" ht="12.75">
      <c r="A7" s="6"/>
      <c r="C7" s="6" t="s">
        <v>27</v>
      </c>
      <c r="D7" s="4">
        <f>D8*POWER(2,1/12)</f>
        <v>739.988845423269</v>
      </c>
      <c r="E7" s="1"/>
      <c r="F7" s="8" t="s">
        <v>41</v>
      </c>
      <c r="G7" s="8"/>
      <c r="H7" s="8"/>
      <c r="I7" s="8"/>
      <c r="J7" s="8"/>
      <c r="K7" s="8"/>
      <c r="L7" s="8"/>
      <c r="M7" s="8"/>
      <c r="N7" s="8"/>
      <c r="O7" s="1"/>
      <c r="P7" s="6" t="s">
        <v>27</v>
      </c>
      <c r="Q7" s="4"/>
    </row>
    <row r="8" spans="1:17" ht="12.75">
      <c r="A8" s="6"/>
      <c r="C8" s="6" t="s">
        <v>26</v>
      </c>
      <c r="D8" s="4">
        <f>D9*POWER(2,1/12)</f>
        <v>698.456462866008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 t="s">
        <v>26</v>
      </c>
      <c r="Q8" s="4"/>
    </row>
    <row r="9" spans="1:17" ht="12.75">
      <c r="A9" s="6"/>
      <c r="C9" s="6" t="s">
        <v>25</v>
      </c>
      <c r="D9" s="4">
        <f>D10*POWER(2,1/12)</f>
        <v>659.2551138257401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 t="s">
        <v>25</v>
      </c>
      <c r="Q9" s="4"/>
    </row>
    <row r="10" spans="1:17" ht="12.75">
      <c r="A10" s="6"/>
      <c r="C10" s="6" t="s">
        <v>24</v>
      </c>
      <c r="D10" s="4">
        <f>D11*POWER(2,1/12)</f>
        <v>622.253967444162</v>
      </c>
      <c r="E10" s="7" t="s">
        <v>2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6" t="s">
        <v>24</v>
      </c>
      <c r="Q10" s="4"/>
    </row>
    <row r="11" spans="1:17" ht="12.75">
      <c r="A11" s="6"/>
      <c r="C11" s="6" t="s">
        <v>23</v>
      </c>
      <c r="D11" s="4">
        <f>D12*POWER(2,1/12)</f>
        <v>587.3295358348153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6" t="s">
        <v>23</v>
      </c>
      <c r="Q11" s="4"/>
    </row>
    <row r="12" spans="1:17" ht="12.75">
      <c r="A12" s="6"/>
      <c r="C12" s="6" t="s">
        <v>22</v>
      </c>
      <c r="D12" s="4">
        <f>D13*POWER(2,1/12)</f>
        <v>554.3652619537443</v>
      </c>
      <c r="F12" s="27" t="s">
        <v>37</v>
      </c>
      <c r="P12" s="6" t="s">
        <v>22</v>
      </c>
      <c r="Q12" s="4"/>
    </row>
    <row r="13" spans="1:17" ht="12.75">
      <c r="A13" s="6"/>
      <c r="C13" s="6" t="s">
        <v>10</v>
      </c>
      <c r="D13" s="4">
        <f>D14*POWER(2,1/12)</f>
        <v>523.2511306011974</v>
      </c>
      <c r="P13" s="6" t="s">
        <v>10</v>
      </c>
      <c r="Q13" s="4"/>
    </row>
    <row r="14" spans="1:17" ht="12.75">
      <c r="A14" s="6"/>
      <c r="C14" s="6" t="s">
        <v>9</v>
      </c>
      <c r="D14" s="4">
        <f>D15*POWER(2,1/12)</f>
        <v>493.8833012561241</v>
      </c>
      <c r="O14" s="1"/>
      <c r="P14" s="6" t="s">
        <v>9</v>
      </c>
      <c r="Q14" s="4"/>
    </row>
    <row r="15" spans="1:17" ht="12.75">
      <c r="A15" s="6"/>
      <c r="C15" s="6" t="s">
        <v>8</v>
      </c>
      <c r="D15" s="4">
        <f>D16*POWER(2,1/12)</f>
        <v>466.1637615180899</v>
      </c>
      <c r="N15" s="1"/>
      <c r="O15" s="1"/>
      <c r="P15" s="6" t="s">
        <v>8</v>
      </c>
      <c r="Q15" s="4"/>
    </row>
    <row r="16" spans="3:17" ht="12.75">
      <c r="C16" s="6" t="s">
        <v>7</v>
      </c>
      <c r="D16" s="52">
        <v>440</v>
      </c>
      <c r="M16" s="1"/>
      <c r="N16" s="1"/>
      <c r="O16" s="1"/>
      <c r="P16" s="6" t="s">
        <v>7</v>
      </c>
      <c r="Q16" s="5"/>
    </row>
    <row r="17" spans="3:17" ht="12.75">
      <c r="C17" s="6" t="s">
        <v>18</v>
      </c>
      <c r="D17" s="4">
        <f>D16/POWER(2,1/12)</f>
        <v>415.3046975799451</v>
      </c>
      <c r="L17" s="1"/>
      <c r="M17" s="1"/>
      <c r="N17" s="1"/>
      <c r="O17" s="1"/>
      <c r="P17" s="6" t="s">
        <v>18</v>
      </c>
      <c r="Q17" s="4"/>
    </row>
    <row r="18" spans="3:17" ht="12.75">
      <c r="C18" s="6" t="s">
        <v>17</v>
      </c>
      <c r="D18" s="4">
        <f>D17/POWER(2,1/12)</f>
        <v>391.99543598174927</v>
      </c>
      <c r="K18" s="1"/>
      <c r="L18" s="1"/>
      <c r="M18" s="1"/>
      <c r="N18" s="1"/>
      <c r="O18" s="1"/>
      <c r="P18" s="6" t="s">
        <v>17</v>
      </c>
      <c r="Q18" s="4"/>
    </row>
    <row r="19" spans="3:17" ht="12.75">
      <c r="C19" s="6" t="s">
        <v>16</v>
      </c>
      <c r="D19" s="4">
        <f>D18/POWER(2,1/12)</f>
        <v>369.99442271163434</v>
      </c>
      <c r="J19" s="1"/>
      <c r="K19" s="1"/>
      <c r="L19" s="1"/>
      <c r="M19" s="1"/>
      <c r="N19" s="1"/>
      <c r="O19" s="1"/>
      <c r="P19" s="6" t="s">
        <v>16</v>
      </c>
      <c r="Q19" s="4"/>
    </row>
    <row r="20" spans="3:17" ht="14.25" customHeight="1">
      <c r="C20" s="6" t="s">
        <v>15</v>
      </c>
      <c r="D20" s="4">
        <f>D19/POWER(2,1/12)</f>
        <v>349.2282314330038</v>
      </c>
      <c r="I20" s="1"/>
      <c r="J20" s="1"/>
      <c r="K20" s="1"/>
      <c r="L20" s="1"/>
      <c r="M20" s="1"/>
      <c r="N20" s="1"/>
      <c r="O20" s="1"/>
      <c r="P20" s="6" t="s">
        <v>15</v>
      </c>
      <c r="Q20" s="4"/>
    </row>
    <row r="21" spans="3:17" ht="12.75">
      <c r="C21" s="6" t="s">
        <v>14</v>
      </c>
      <c r="D21" s="4">
        <f>D20/POWER(2,1/12)</f>
        <v>329.62755691286986</v>
      </c>
      <c r="H21" s="1"/>
      <c r="I21" s="1"/>
      <c r="J21" s="1"/>
      <c r="K21" s="1"/>
      <c r="L21" s="1"/>
      <c r="M21" s="1"/>
      <c r="N21" s="1"/>
      <c r="O21" s="1"/>
      <c r="P21" s="6" t="s">
        <v>14</v>
      </c>
      <c r="Q21" s="4"/>
    </row>
    <row r="22" spans="3:17" ht="12.75">
      <c r="C22" s="6" t="s">
        <v>13</v>
      </c>
      <c r="D22" s="4">
        <f>D21/POWER(2,1/12)</f>
        <v>311.1269837220808</v>
      </c>
      <c r="G22" s="1"/>
      <c r="H22" s="1"/>
      <c r="I22" s="1"/>
      <c r="J22" s="1"/>
      <c r="K22" s="1"/>
      <c r="L22" s="1"/>
      <c r="M22" s="1"/>
      <c r="N22" s="1"/>
      <c r="O22" s="1"/>
      <c r="P22" s="6" t="s">
        <v>13</v>
      </c>
      <c r="Q22" s="4"/>
    </row>
    <row r="23" spans="3:17" ht="12.75">
      <c r="C23" s="6" t="s">
        <v>12</v>
      </c>
      <c r="D23" s="4">
        <f>D22/POWER(2,1/12)</f>
        <v>293.66476791740746</v>
      </c>
      <c r="E23" s="20" t="s">
        <v>31</v>
      </c>
      <c r="F23" s="21"/>
      <c r="G23" s="22"/>
      <c r="H23" s="1"/>
      <c r="I23" s="1"/>
      <c r="J23" s="1"/>
      <c r="K23" s="1"/>
      <c r="L23" s="1"/>
      <c r="M23" s="1"/>
      <c r="N23" s="1"/>
      <c r="O23" s="1"/>
      <c r="P23" s="6" t="s">
        <v>12</v>
      </c>
      <c r="Q23" s="4"/>
    </row>
    <row r="24" spans="3:17" ht="13.5" thickBot="1">
      <c r="C24" s="6" t="s">
        <v>11</v>
      </c>
      <c r="D24" s="4">
        <f>D23/POWER(2,1/12)</f>
        <v>277.18263097687196</v>
      </c>
      <c r="E24" s="14"/>
      <c r="G24" s="16">
        <f>5-3*POWER(2,9/12)</f>
        <v>-0.045378491522287234</v>
      </c>
      <c r="H24" s="1"/>
      <c r="I24" s="12"/>
      <c r="J24" s="12"/>
      <c r="K24" s="1"/>
      <c r="L24" s="1"/>
      <c r="M24" s="1"/>
      <c r="N24" s="1"/>
      <c r="O24" s="1"/>
      <c r="P24" s="6" t="s">
        <v>11</v>
      </c>
      <c r="Q24" s="4"/>
    </row>
    <row r="25" spans="3:17" ht="12.75">
      <c r="C25" s="6" t="s">
        <v>10</v>
      </c>
      <c r="D25" s="4">
        <f>D24/POWER(2,1/12)</f>
        <v>261.6255653005985</v>
      </c>
      <c r="E25" s="14"/>
      <c r="G25" s="13" t="s">
        <v>32</v>
      </c>
      <c r="H25" s="1"/>
      <c r="I25" s="36" t="s">
        <v>39</v>
      </c>
      <c r="J25" s="50"/>
      <c r="K25" s="50"/>
      <c r="L25" s="50"/>
      <c r="M25" s="51"/>
      <c r="N25" s="1"/>
      <c r="O25" s="1"/>
      <c r="P25" s="6" t="s">
        <v>10</v>
      </c>
      <c r="Q25" s="4"/>
    </row>
    <row r="26" spans="3:17" ht="13.5" thickBot="1">
      <c r="C26" s="6" t="s">
        <v>19</v>
      </c>
      <c r="D26" s="4">
        <f>D25/POWER(2,1/12)</f>
        <v>246.94165062806192</v>
      </c>
      <c r="E26" s="14"/>
      <c r="G26" s="24" t="s">
        <v>35</v>
      </c>
      <c r="H26" s="1"/>
      <c r="I26" s="28" t="s">
        <v>38</v>
      </c>
      <c r="J26" s="35"/>
      <c r="K26" s="35"/>
      <c r="L26" s="35"/>
      <c r="M26" s="29"/>
      <c r="N26" s="1"/>
      <c r="O26" s="1"/>
      <c r="P26" s="6" t="s">
        <v>19</v>
      </c>
      <c r="Q26" s="4"/>
    </row>
    <row r="27" spans="3:17" ht="12.75">
      <c r="C27" s="6" t="s">
        <v>20</v>
      </c>
      <c r="D27" s="4">
        <f>D26/POWER(2,1/12)</f>
        <v>233.08188075904482</v>
      </c>
      <c r="E27" s="14"/>
      <c r="F27" s="15"/>
      <c r="G27" s="16"/>
      <c r="H27" s="1"/>
      <c r="I27" s="15"/>
      <c r="J27" s="15"/>
      <c r="K27" s="1"/>
      <c r="L27" s="1"/>
      <c r="M27" s="1"/>
      <c r="N27" s="1"/>
      <c r="O27" s="1"/>
      <c r="P27" s="6" t="s">
        <v>20</v>
      </c>
      <c r="Q27" s="4"/>
    </row>
    <row r="28" spans="1:17" ht="12.75">
      <c r="A28" s="6"/>
      <c r="C28" s="6" t="s">
        <v>21</v>
      </c>
      <c r="D28" s="4">
        <f>D27/POWER(2,1/12)</f>
        <v>219.99999999999986</v>
      </c>
      <c r="E28" s="14">
        <f>5-4*POWER(2,1/3)</f>
        <v>-0.03968419957949276</v>
      </c>
      <c r="F28" s="15">
        <f>4-3*POWER(2,5/12)</f>
        <v>-0.004519562510102659</v>
      </c>
      <c r="G28" s="16">
        <f>3-2*POWER(2,7/12)</f>
        <v>0.0033858462466369588</v>
      </c>
      <c r="H28" s="1"/>
      <c r="I28" s="1"/>
      <c r="J28" s="1"/>
      <c r="K28" s="1"/>
      <c r="L28" s="1"/>
      <c r="M28" s="1"/>
      <c r="N28" s="1"/>
      <c r="O28" s="1"/>
      <c r="P28" s="6" t="s">
        <v>21</v>
      </c>
      <c r="Q28" s="4"/>
    </row>
    <row r="29" spans="2:15" ht="12.75">
      <c r="B29" s="1"/>
      <c r="C29" s="1"/>
      <c r="D29" s="1"/>
      <c r="E29" s="17" t="s">
        <v>3</v>
      </c>
      <c r="F29" s="23" t="s">
        <v>4</v>
      </c>
      <c r="G29" s="24" t="s">
        <v>5</v>
      </c>
      <c r="H29" s="1"/>
      <c r="I29" s="1"/>
      <c r="J29" s="1"/>
      <c r="K29" s="1"/>
      <c r="L29" s="1"/>
      <c r="M29" s="1"/>
      <c r="N29" s="1"/>
      <c r="O29" s="1"/>
    </row>
    <row r="30" spans="2:15" ht="12.75">
      <c r="B30" s="1"/>
      <c r="C30" s="41"/>
      <c r="D30" s="11" t="s">
        <v>36</v>
      </c>
      <c r="E30" s="23" t="s">
        <v>6</v>
      </c>
      <c r="F30" s="23">
        <v>4</v>
      </c>
      <c r="G30" s="23">
        <v>5</v>
      </c>
      <c r="H30" s="18">
        <v>4</v>
      </c>
      <c r="I30" s="18">
        <v>4</v>
      </c>
      <c r="J30" s="18">
        <v>5</v>
      </c>
      <c r="K30" s="18">
        <v>4</v>
      </c>
      <c r="L30" s="18">
        <v>4</v>
      </c>
      <c r="M30" s="18">
        <v>5</v>
      </c>
      <c r="N30" s="18">
        <v>4</v>
      </c>
      <c r="O30" s="19">
        <v>5</v>
      </c>
    </row>
    <row r="31" spans="2:15" ht="12.75">
      <c r="B31" s="1"/>
      <c r="C31" s="53" t="s">
        <v>42</v>
      </c>
      <c r="D31" s="54"/>
      <c r="E31" s="30">
        <f>f_1*gTerz</f>
        <v>-13.858842834980612</v>
      </c>
      <c r="F31" s="30">
        <f>a_1*Quarte</f>
        <v>-1.98860750444517</v>
      </c>
      <c r="G31" s="30">
        <f>g_1*Quinte</f>
        <v>1.327236275617624</v>
      </c>
      <c r="H31" s="30">
        <f>g_1*Quarte</f>
        <v>-1.771647876594461</v>
      </c>
      <c r="I31" s="30">
        <f>f_1*Quarte</f>
        <v>-1.5783588222540592</v>
      </c>
      <c r="J31" s="30">
        <f>dis_1*Quinte</f>
        <v>1.0534281300628854</v>
      </c>
      <c r="K31" s="30">
        <f>dis_1*Quarte</f>
        <v>-1.4061578515116369</v>
      </c>
      <c r="L31" s="30">
        <f>gis_1*Quarte</f>
        <v>-1.8769955414518427</v>
      </c>
      <c r="M31" s="30">
        <f>fis_1*Quinte</f>
        <v>1.2527442274147955</v>
      </c>
      <c r="N31" s="30">
        <f>fis_1*Quarte</f>
        <v>-1.6722129218345785</v>
      </c>
      <c r="O31" s="37">
        <f>e_1*Quinte</f>
        <v>1.116068226361551</v>
      </c>
    </row>
    <row r="32" spans="3:15" ht="12.75">
      <c r="C32" s="42"/>
      <c r="D32" s="43" t="s">
        <v>33</v>
      </c>
      <c r="E32" s="38">
        <f>E31/2</f>
        <v>-6.929421417490306</v>
      </c>
      <c r="F32" s="38">
        <f>F31/2</f>
        <v>-0.994303752222585</v>
      </c>
      <c r="G32" s="38">
        <f>G31/2</f>
        <v>0.663618137808812</v>
      </c>
      <c r="H32" s="38">
        <f>H31/2</f>
        <v>-0.8858239382972305</v>
      </c>
      <c r="I32" s="38">
        <f>I31/2</f>
        <v>-0.7891794111270296</v>
      </c>
      <c r="J32" s="38">
        <f>J31/2</f>
        <v>0.5267140650314427</v>
      </c>
      <c r="K32" s="38">
        <f>K31/2</f>
        <v>-0.7030789257558184</v>
      </c>
      <c r="L32" s="38">
        <f>L31/2</f>
        <v>-0.9384977707259213</v>
      </c>
      <c r="M32" s="38">
        <f>M31/2</f>
        <v>0.6263721137073978</v>
      </c>
      <c r="N32" s="38">
        <f>N31/2</f>
        <v>-0.8361064609172892</v>
      </c>
      <c r="O32" s="39">
        <f>O31/2</f>
        <v>0.5580341131807754</v>
      </c>
    </row>
    <row r="33" ht="13.5" thickBot="1"/>
    <row r="34" spans="3:5" ht="13.5" thickBot="1">
      <c r="C34" s="55" t="s">
        <v>34</v>
      </c>
      <c r="D34" s="57" t="s">
        <v>37</v>
      </c>
      <c r="E34" s="40"/>
    </row>
    <row r="35" spans="3:16" ht="12.75">
      <c r="C35" s="44"/>
      <c r="D35" s="56" t="s">
        <v>36</v>
      </c>
      <c r="F35" s="25" t="s">
        <v>35</v>
      </c>
      <c r="G35" s="25"/>
      <c r="H35" s="25">
        <v>5</v>
      </c>
      <c r="I35" s="25" t="s">
        <v>6</v>
      </c>
      <c r="J35" s="25" t="s">
        <v>35</v>
      </c>
      <c r="K35" s="25" t="s">
        <v>6</v>
      </c>
      <c r="L35" s="25"/>
      <c r="M35" s="25" t="s">
        <v>6</v>
      </c>
      <c r="N35" s="25" t="s">
        <v>6</v>
      </c>
      <c r="O35" s="25" t="s">
        <v>35</v>
      </c>
      <c r="P35" s="31">
        <v>4</v>
      </c>
    </row>
    <row r="36" spans="3:16" ht="12.75">
      <c r="C36" s="45" t="s">
        <v>42</v>
      </c>
      <c r="D36" s="46"/>
      <c r="F36" s="30">
        <f>f_1*gSexte</f>
        <v>-15.847450339425928</v>
      </c>
      <c r="G36" s="30"/>
      <c r="H36" s="30">
        <f>f_1*Quinte</f>
        <v>1.1824330966170993</v>
      </c>
      <c r="I36" s="30">
        <f>b_1*gTerz</f>
        <v>-18.49933574881095</v>
      </c>
      <c r="J36" s="30">
        <f>dis_1*gSexte</f>
        <v>-14.118473193187242</v>
      </c>
      <c r="K36" s="30">
        <f>gis_1*gTerz</f>
        <v>-16.481034505063427</v>
      </c>
      <c r="L36" s="30"/>
      <c r="M36" s="30">
        <f>fis_1*gTerz</f>
        <v>-14.682932514187707</v>
      </c>
      <c r="N36" s="30">
        <f>g_1*gTerz</f>
        <v>-15.556025115750016</v>
      </c>
      <c r="O36" s="30">
        <f>e_1*gSexte</f>
        <v>-14.958001296882918</v>
      </c>
      <c r="P36" s="32">
        <f>e_1*Quarte</f>
        <v>-1.4897723485201373</v>
      </c>
    </row>
    <row r="37" spans="3:16" ht="13.5" thickBot="1">
      <c r="C37" s="47"/>
      <c r="D37" s="48" t="s">
        <v>33</v>
      </c>
      <c r="E37" s="34"/>
      <c r="F37" s="26">
        <f>F36/2</f>
        <v>-7.923725169712964</v>
      </c>
      <c r="G37" s="26"/>
      <c r="H37" s="26">
        <f>H36/2</f>
        <v>0.5912165483085496</v>
      </c>
      <c r="I37" s="26">
        <f>I36/2</f>
        <v>-9.249667874405475</v>
      </c>
      <c r="J37" s="26">
        <f>J36/2</f>
        <v>-7.059236596593621</v>
      </c>
      <c r="K37" s="26">
        <f>K36/2</f>
        <v>-8.240517252531713</v>
      </c>
      <c r="L37" s="26"/>
      <c r="M37" s="26">
        <f>M36/2</f>
        <v>-7.341466257093853</v>
      </c>
      <c r="N37" s="26">
        <f>N36/2</f>
        <v>-7.778012557875008</v>
      </c>
      <c r="O37" s="26">
        <f>O36/2</f>
        <v>-7.479000648441459</v>
      </c>
      <c r="P37" s="33">
        <f>P36/2</f>
        <v>-0.7448861742600686</v>
      </c>
    </row>
    <row r="38" ht="12.75">
      <c r="A38" s="10"/>
    </row>
    <row r="39" ht="12.75">
      <c r="A39" s="10"/>
    </row>
    <row r="40" spans="1:15" ht="12.75">
      <c r="A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5:15" ht="12.7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5:15" ht="12.7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5:15" ht="12.7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</sheetData>
  <mergeCells count="7">
    <mergeCell ref="C31:D31"/>
    <mergeCell ref="C36:D36"/>
    <mergeCell ref="I25:M25"/>
    <mergeCell ref="I26:M26"/>
    <mergeCell ref="E23:G23"/>
    <mergeCell ref="E6:O6"/>
    <mergeCell ref="F7:N7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Müller</dc:creator>
  <cp:keywords/>
  <dc:description/>
  <cp:lastModifiedBy>Georg Müller</cp:lastModifiedBy>
  <cp:lastPrinted>2001-11-14T21:39:42Z</cp:lastPrinted>
  <dcterms:created xsi:type="dcterms:W3CDTF">2001-11-14T13:58:56Z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